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-2\Desktop\長嶺\1. R3.4.1 様式改訂\"/>
    </mc:Choice>
  </mc:AlternateContent>
  <xr:revisionPtr revIDLastSave="0" documentId="13_ncr:1_{77D419A3-55AE-4534-A3F2-5994B26358D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基本情報" sheetId="3" r:id="rId1"/>
    <sheet name="【参考】簡易資金予定表" sheetId="2" r:id="rId2"/>
  </sheets>
  <definedNames>
    <definedName name="_xlnm.Print_Area" localSheetId="1">【参考】簡易資金予定表!$B$1:$P$29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K5" i="2" s="1"/>
  <c r="D5" i="2" l="1"/>
  <c r="L5" i="2" l="1"/>
  <c r="E5" i="2"/>
  <c r="F5" i="2" l="1"/>
  <c r="M5" i="2"/>
  <c r="N5" i="2" l="1"/>
  <c r="G5" i="2"/>
  <c r="H5" i="2" s="1"/>
  <c r="O5" i="2" l="1"/>
  <c r="P5" i="2"/>
  <c r="C8" i="2" l="1"/>
  <c r="D8" i="2" l="1"/>
  <c r="E8" i="2" s="1"/>
  <c r="F8" i="2" s="1"/>
  <c r="G8" i="2" s="1"/>
  <c r="H8" i="2" s="1"/>
  <c r="H12" i="2" s="1"/>
  <c r="G12" i="2" l="1"/>
  <c r="F12" i="2"/>
  <c r="E12" i="2"/>
  <c r="D12" i="2"/>
  <c r="C12" i="2"/>
  <c r="C18" i="2" l="1"/>
  <c r="D18" i="2" s="1"/>
  <c r="E18" i="2" s="1"/>
  <c r="F18" i="2" s="1"/>
  <c r="G18" i="2" s="1"/>
  <c r="H18" i="2" s="1"/>
  <c r="C17" i="2"/>
  <c r="D17" i="2" s="1"/>
  <c r="E17" i="2" s="1"/>
  <c r="F17" i="2" s="1"/>
  <c r="G17" i="2" s="1"/>
  <c r="H17" i="2" s="1"/>
  <c r="C16" i="2"/>
  <c r="C21" i="2"/>
  <c r="D21" i="2" s="1"/>
  <c r="E21" i="2" s="1"/>
  <c r="F21" i="2" s="1"/>
  <c r="G21" i="2" s="1"/>
  <c r="H21" i="2" s="1"/>
  <c r="C19" i="2"/>
  <c r="D19" i="2" s="1"/>
  <c r="E19" i="2" s="1"/>
  <c r="F19" i="2" s="1"/>
  <c r="G19" i="2" s="1"/>
  <c r="H19" i="2" s="1"/>
  <c r="C20" i="2"/>
  <c r="D20" i="2" s="1"/>
  <c r="E20" i="2" s="1"/>
  <c r="F20" i="2" s="1"/>
  <c r="G20" i="2" s="1"/>
  <c r="H20" i="2" s="1"/>
  <c r="H13" i="2"/>
  <c r="G13" i="2"/>
  <c r="F13" i="2"/>
  <c r="E13" i="2"/>
  <c r="D13" i="2"/>
  <c r="C13" i="2"/>
  <c r="K13" i="2" s="1"/>
  <c r="H9" i="2"/>
  <c r="G9" i="2"/>
  <c r="F9" i="2"/>
  <c r="E9" i="2"/>
  <c r="D9" i="2"/>
  <c r="C9" i="2"/>
  <c r="C6" i="2"/>
  <c r="K6" i="2" s="1"/>
  <c r="E33" i="2"/>
  <c r="E32" i="2"/>
  <c r="E31" i="2"/>
  <c r="C33" i="2"/>
  <c r="C32" i="2"/>
  <c r="I33" i="2"/>
  <c r="I32" i="2"/>
  <c r="K33" i="2"/>
  <c r="K32" i="2"/>
  <c r="K31" i="2"/>
  <c r="E10" i="2" l="1"/>
  <c r="K16" i="2"/>
  <c r="D16" i="2"/>
  <c r="D10" i="2"/>
  <c r="J13" i="2"/>
  <c r="J14" i="2"/>
  <c r="J22" i="2"/>
  <c r="J6" i="2"/>
  <c r="J24" i="2"/>
  <c r="J25" i="2"/>
  <c r="J9" i="2"/>
  <c r="J10" i="2"/>
  <c r="E16" i="2" l="1"/>
  <c r="F16" i="2" s="1"/>
  <c r="G16" i="2" s="1"/>
  <c r="H16" i="2" s="1"/>
  <c r="L16" i="2"/>
  <c r="J19" i="2"/>
  <c r="O17" i="2"/>
  <c r="M17" i="2"/>
  <c r="L17" i="2"/>
  <c r="P20" i="2"/>
  <c r="O20" i="2"/>
  <c r="L20" i="2"/>
  <c r="O18" i="2"/>
  <c r="N18" i="2"/>
  <c r="M16" i="2"/>
  <c r="J21" i="2"/>
  <c r="K20" i="2"/>
  <c r="J20" i="2"/>
  <c r="K19" i="2"/>
  <c r="J18" i="2"/>
  <c r="K18" i="2"/>
  <c r="K17" i="2"/>
  <c r="J17" i="2"/>
  <c r="N17" i="2"/>
  <c r="L18" i="2"/>
  <c r="M18" i="2"/>
  <c r="P18" i="2"/>
  <c r="L19" i="2"/>
  <c r="M19" i="2"/>
  <c r="N19" i="2"/>
  <c r="O19" i="2"/>
  <c r="P19" i="2"/>
  <c r="M20" i="2"/>
  <c r="N20" i="2"/>
  <c r="P16" i="2"/>
  <c r="J16" i="2"/>
  <c r="C10" i="2"/>
  <c r="K10" i="2" s="1"/>
  <c r="O21" i="2"/>
  <c r="N21" i="2"/>
  <c r="M21" i="2"/>
  <c r="L21" i="2"/>
  <c r="P21" i="2"/>
  <c r="O16" i="2" l="1"/>
  <c r="N16" i="2"/>
  <c r="F14" i="2"/>
  <c r="F22" i="2" s="1"/>
  <c r="C14" i="2"/>
  <c r="P17" i="2"/>
  <c r="H10" i="2"/>
  <c r="G14" i="2"/>
  <c r="G22" i="2" s="1"/>
  <c r="E14" i="2"/>
  <c r="E22" i="2" s="1"/>
  <c r="H14" i="2"/>
  <c r="H22" i="2" s="1"/>
  <c r="D14" i="2"/>
  <c r="D22" i="2" s="1"/>
  <c r="G10" i="2"/>
  <c r="F10" i="2"/>
  <c r="K14" i="2" l="1"/>
  <c r="C22" i="2"/>
  <c r="F24" i="2"/>
  <c r="E24" i="2" l="1"/>
  <c r="H24" i="2"/>
  <c r="G24" i="2"/>
  <c r="D24" i="2"/>
  <c r="K21" i="2" l="1"/>
  <c r="K22" i="2" s="1"/>
  <c r="C24" i="2"/>
  <c r="C25" i="2" s="1"/>
  <c r="K8" i="2" l="1"/>
  <c r="K12" i="2"/>
  <c r="L8" i="2" l="1"/>
  <c r="L12" i="2"/>
  <c r="D6" i="2"/>
  <c r="M12" i="2" l="1"/>
  <c r="M8" i="2"/>
  <c r="D25" i="2"/>
  <c r="N8" i="2" l="1"/>
  <c r="N12" i="2"/>
  <c r="E6" i="2"/>
  <c r="O8" i="2" l="1"/>
  <c r="O12" i="2"/>
  <c r="E25" i="2"/>
  <c r="P12" i="2" l="1"/>
  <c r="P8" i="2"/>
  <c r="F6" i="2"/>
  <c r="F25" i="2" l="1"/>
  <c r="G6" i="2" l="1"/>
  <c r="G25" i="2" l="1"/>
  <c r="H6" i="2" l="1"/>
  <c r="H25" i="2" l="1"/>
  <c r="M9" i="2"/>
  <c r="N13" i="2"/>
  <c r="P9" i="2"/>
  <c r="L13" i="2"/>
  <c r="K9" i="2"/>
  <c r="O9" i="2"/>
  <c r="L9" i="2"/>
  <c r="O13" i="2"/>
  <c r="P13" i="2"/>
  <c r="N9" i="2"/>
  <c r="M13" i="2"/>
  <c r="O14" i="2"/>
  <c r="O22" i="2" s="1"/>
  <c r="L14" i="2"/>
  <c r="L22" i="2" s="1"/>
  <c r="O10" i="2"/>
  <c r="K24" i="2"/>
  <c r="K25" i="2" s="1"/>
  <c r="L6" i="2" s="1"/>
  <c r="M10" i="2"/>
  <c r="P10" i="2"/>
  <c r="M14" i="2"/>
  <c r="M22" i="2" s="1"/>
  <c r="N14" i="2"/>
  <c r="N22" i="2" s="1"/>
  <c r="L10" i="2"/>
  <c r="P14" i="2"/>
  <c r="P22" i="2" s="1"/>
  <c r="N10" i="2"/>
  <c r="O24" i="2" l="1"/>
  <c r="N24" i="2"/>
  <c r="L24" i="2"/>
  <c r="L25" i="2" s="1"/>
  <c r="M6" i="2" s="1"/>
  <c r="M24" i="2"/>
  <c r="P24" i="2"/>
  <c r="M25" i="2" l="1"/>
  <c r="N6" i="2" s="1"/>
  <c r="N25" i="2" s="1"/>
  <c r="O6" i="2" s="1"/>
  <c r="O25" i="2" s="1"/>
  <c r="P6" i="2" s="1"/>
  <c r="P25" i="2" s="1"/>
</calcChain>
</file>

<file path=xl/sharedStrings.xml><?xml version="1.0" encoding="utf-8"?>
<sst xmlns="http://schemas.openxmlformats.org/spreadsheetml/2006/main" count="93" uniqueCount="51">
  <si>
    <t>現金</t>
    <rPh sb="0" eb="2">
      <t>ゲンキン</t>
    </rPh>
    <phoneticPr fontId="1"/>
  </si>
  <si>
    <t>ヶ月</t>
    <rPh sb="1" eb="2">
      <t>ゲツ</t>
    </rPh>
    <phoneticPr fontId="1"/>
  </si>
  <si>
    <t>売掛金回収</t>
    <rPh sb="0" eb="3">
      <t>ウリカケキン</t>
    </rPh>
    <rPh sb="3" eb="5">
      <t>カイシュウ</t>
    </rPh>
    <phoneticPr fontId="1"/>
  </si>
  <si>
    <t>手形回収</t>
    <rPh sb="0" eb="2">
      <t>テガタ</t>
    </rPh>
    <rPh sb="2" eb="4">
      <t>カイシュウ</t>
    </rPh>
    <phoneticPr fontId="1"/>
  </si>
  <si>
    <t>売上</t>
    <rPh sb="0" eb="2">
      <t>ウリアゲ</t>
    </rPh>
    <phoneticPr fontId="1"/>
  </si>
  <si>
    <t>入金</t>
    <rPh sb="0" eb="2">
      <t>ニュウキン</t>
    </rPh>
    <phoneticPr fontId="1"/>
  </si>
  <si>
    <t>仕入</t>
    <rPh sb="0" eb="2">
      <t>シイレ</t>
    </rPh>
    <phoneticPr fontId="1"/>
  </si>
  <si>
    <t>買掛金支払</t>
    <rPh sb="0" eb="1">
      <t>カ</t>
    </rPh>
    <rPh sb="1" eb="2">
      <t>カ</t>
    </rPh>
    <rPh sb="2" eb="3">
      <t>キン</t>
    </rPh>
    <rPh sb="3" eb="5">
      <t>シハライ</t>
    </rPh>
    <phoneticPr fontId="1"/>
  </si>
  <si>
    <t>手形支払</t>
    <rPh sb="0" eb="2">
      <t>テガタ</t>
    </rPh>
    <rPh sb="2" eb="4">
      <t>シハライ</t>
    </rPh>
    <phoneticPr fontId="1"/>
  </si>
  <si>
    <t>仕入支払</t>
    <rPh sb="0" eb="2">
      <t>シイレ</t>
    </rPh>
    <rPh sb="2" eb="4">
      <t>シハライ</t>
    </rPh>
    <phoneticPr fontId="1"/>
  </si>
  <si>
    <t>支出合計</t>
    <rPh sb="0" eb="2">
      <t>シシュツ</t>
    </rPh>
    <rPh sb="2" eb="4">
      <t>ゴウケイ</t>
    </rPh>
    <phoneticPr fontId="1"/>
  </si>
  <si>
    <t>千円</t>
    <rPh sb="0" eb="2">
      <t>センエン</t>
    </rPh>
    <phoneticPr fontId="1"/>
  </si>
  <si>
    <t>2ヶ月目は？</t>
    <rPh sb="2" eb="4">
      <t>ゲツメ</t>
    </rPh>
    <phoneticPr fontId="1"/>
  </si>
  <si>
    <t>3ヶ月目は？</t>
    <rPh sb="2" eb="4">
      <t>ゲツメ</t>
    </rPh>
    <phoneticPr fontId="1"/>
  </si>
  <si>
    <t>4ヶ月目は？</t>
    <rPh sb="2" eb="4">
      <t>ゲツメ</t>
    </rPh>
    <phoneticPr fontId="1"/>
  </si>
  <si>
    <t>5ヶ月目は？</t>
    <rPh sb="2" eb="4">
      <t>ゲツメ</t>
    </rPh>
    <phoneticPr fontId="1"/>
  </si>
  <si>
    <t>6ヶ月目は？</t>
    <rPh sb="2" eb="4">
      <t>ゲツメ</t>
    </rPh>
    <phoneticPr fontId="1"/>
  </si>
  <si>
    <t>来月支払予定の経費について、教えて下さい。</t>
    <rPh sb="0" eb="2">
      <t>ライゲツ</t>
    </rPh>
    <rPh sb="2" eb="4">
      <t>シハライ</t>
    </rPh>
    <rPh sb="4" eb="6">
      <t>ヨテイ</t>
    </rPh>
    <rPh sb="7" eb="9">
      <t>ケイヒ</t>
    </rPh>
    <rPh sb="14" eb="15">
      <t>オシ</t>
    </rPh>
    <rPh sb="17" eb="18">
      <t>クダ</t>
    </rPh>
    <phoneticPr fontId="1"/>
  </si>
  <si>
    <t>来月の営業経費の金額は？（水道光熱費・旅費交通費・接待交際費・通信費・賃借料等）</t>
    <rPh sb="0" eb="2">
      <t>ライゲツ</t>
    </rPh>
    <rPh sb="3" eb="5">
      <t>エイギョウ</t>
    </rPh>
    <rPh sb="5" eb="7">
      <t>ケイヒ</t>
    </rPh>
    <rPh sb="8" eb="10">
      <t>キンガク</t>
    </rPh>
    <rPh sb="13" eb="15">
      <t>スイドウ</t>
    </rPh>
    <rPh sb="15" eb="18">
      <t>コウネツヒ</t>
    </rPh>
    <rPh sb="19" eb="21">
      <t>リョヒ</t>
    </rPh>
    <rPh sb="21" eb="24">
      <t>コウツウヒ</t>
    </rPh>
    <rPh sb="25" eb="27">
      <t>セッタイ</t>
    </rPh>
    <rPh sb="27" eb="30">
      <t>コウサイヒ</t>
    </rPh>
    <rPh sb="31" eb="34">
      <t>ツウシンヒ</t>
    </rPh>
    <rPh sb="35" eb="38">
      <t>チンシャクリョウ</t>
    </rPh>
    <rPh sb="38" eb="39">
      <t>トウ</t>
    </rPh>
    <phoneticPr fontId="1"/>
  </si>
  <si>
    <t>来月の支払利息の金額は？</t>
    <rPh sb="0" eb="2">
      <t>ライゲツ</t>
    </rPh>
    <rPh sb="3" eb="5">
      <t>シハライ</t>
    </rPh>
    <rPh sb="5" eb="7">
      <t>リソク</t>
    </rPh>
    <rPh sb="8" eb="10">
      <t>キンガク</t>
    </rPh>
    <phoneticPr fontId="1"/>
  </si>
  <si>
    <t>今月末の預金残高見込みは？</t>
    <rPh sb="0" eb="3">
      <t>コンゲツマツ</t>
    </rPh>
    <rPh sb="4" eb="6">
      <t>ヨキン</t>
    </rPh>
    <rPh sb="6" eb="8">
      <t>ザンダカ</t>
    </rPh>
    <rPh sb="8" eb="10">
      <t>ミコ</t>
    </rPh>
    <phoneticPr fontId="1"/>
  </si>
  <si>
    <t>現預金について、教えて下さい。</t>
    <rPh sb="0" eb="3">
      <t>ゲンヨキン</t>
    </rPh>
    <rPh sb="8" eb="9">
      <t>オシ</t>
    </rPh>
    <rPh sb="11" eb="12">
      <t>クダ</t>
    </rPh>
    <phoneticPr fontId="1"/>
  </si>
  <si>
    <t>現金入金は月商の何％ですか？</t>
    <rPh sb="0" eb="2">
      <t>ゲンキン</t>
    </rPh>
    <rPh sb="2" eb="4">
      <t>ニュウキン</t>
    </rPh>
    <rPh sb="5" eb="7">
      <t>ゲッショウ</t>
    </rPh>
    <rPh sb="8" eb="9">
      <t>ナン</t>
    </rPh>
    <phoneticPr fontId="1"/>
  </si>
  <si>
    <t>売掛金は月商の何％ですか？また、何ヶ月後に入金されますか？</t>
    <rPh sb="0" eb="3">
      <t>ウリカケキン</t>
    </rPh>
    <rPh sb="16" eb="20">
      <t>ナンカゲツゴ</t>
    </rPh>
    <rPh sb="21" eb="23">
      <t>ニュウキン</t>
    </rPh>
    <phoneticPr fontId="1"/>
  </si>
  <si>
    <t>手形は月商の何％ですか？また、何ヶ月後に入金されますか？</t>
    <rPh sb="0" eb="2">
      <t>テガタ</t>
    </rPh>
    <rPh sb="15" eb="19">
      <t>ナンカゲツゴ</t>
    </rPh>
    <rPh sb="20" eb="22">
      <t>ニュウキン</t>
    </rPh>
    <phoneticPr fontId="1"/>
  </si>
  <si>
    <t>売上の回収方法と入金までの期間を教えて下さい。複数者取引がある場合は、原則平均。算出困難な場合はメイン取引先の条件を入力。</t>
    <rPh sb="0" eb="2">
      <t>ウリアゲ</t>
    </rPh>
    <rPh sb="3" eb="5">
      <t>カイシュウ</t>
    </rPh>
    <rPh sb="5" eb="7">
      <t>ホウホウ</t>
    </rPh>
    <rPh sb="8" eb="10">
      <t>ニュウキン</t>
    </rPh>
    <rPh sb="13" eb="15">
      <t>キカン</t>
    </rPh>
    <rPh sb="16" eb="17">
      <t>オシ</t>
    </rPh>
    <rPh sb="19" eb="20">
      <t>クダ</t>
    </rPh>
    <phoneticPr fontId="1"/>
  </si>
  <si>
    <t>買掛金は経費支払額の何％ですか？また、何ヶ月後に支払いますか？</t>
    <rPh sb="0" eb="3">
      <t>カイカケキン</t>
    </rPh>
    <rPh sb="4" eb="6">
      <t>ケイヒ</t>
    </rPh>
    <rPh sb="6" eb="9">
      <t>シハライガク</t>
    </rPh>
    <rPh sb="19" eb="23">
      <t>ナンカゲツゴ</t>
    </rPh>
    <rPh sb="24" eb="26">
      <t>シハライ</t>
    </rPh>
    <phoneticPr fontId="1"/>
  </si>
  <si>
    <t>手形は経費支払額の何％ですか？また、何ヶ月後に支払いますか？</t>
    <rPh sb="0" eb="2">
      <t>テガタ</t>
    </rPh>
    <rPh sb="18" eb="22">
      <t>ナンカゲツゴ</t>
    </rPh>
    <rPh sb="23" eb="25">
      <t>シハライ</t>
    </rPh>
    <phoneticPr fontId="1"/>
  </si>
  <si>
    <t>ヶ月後</t>
    <rPh sb="1" eb="3">
      <t>ゲツゴ</t>
    </rPh>
    <phoneticPr fontId="1"/>
  </si>
  <si>
    <t>月初現金残高</t>
    <rPh sb="0" eb="2">
      <t>ゲッショ</t>
    </rPh>
    <rPh sb="2" eb="4">
      <t>ゲンキン</t>
    </rPh>
    <rPh sb="4" eb="6">
      <t>ザンダカ</t>
    </rPh>
    <phoneticPr fontId="1"/>
  </si>
  <si>
    <t>当月収支</t>
    <rPh sb="0" eb="2">
      <t>トウゲツ</t>
    </rPh>
    <rPh sb="2" eb="4">
      <t>シュウシ</t>
    </rPh>
    <phoneticPr fontId="1"/>
  </si>
  <si>
    <t>月末現金残高</t>
    <rPh sb="0" eb="2">
      <t>ゲツマツ</t>
    </rPh>
    <rPh sb="2" eb="4">
      <t>ゲンキン</t>
    </rPh>
    <rPh sb="4" eb="6">
      <t>ザンダカ</t>
    </rPh>
    <phoneticPr fontId="1"/>
  </si>
  <si>
    <t>来月の人件費の金額は？</t>
    <rPh sb="0" eb="2">
      <t>ライゲツ</t>
    </rPh>
    <rPh sb="3" eb="6">
      <t>ジンケンヒ</t>
    </rPh>
    <rPh sb="7" eb="9">
      <t>キンガク</t>
    </rPh>
    <phoneticPr fontId="1"/>
  </si>
  <si>
    <t>現金支払は経費支払額の何％ですか？</t>
    <rPh sb="0" eb="2">
      <t>ゲンキン</t>
    </rPh>
    <rPh sb="2" eb="4">
      <t>シハライ</t>
    </rPh>
    <rPh sb="5" eb="7">
      <t>ケイヒ</t>
    </rPh>
    <rPh sb="7" eb="9">
      <t>シハラ</t>
    </rPh>
    <rPh sb="9" eb="10">
      <t>ガク</t>
    </rPh>
    <rPh sb="11" eb="12">
      <t>ナン</t>
    </rPh>
    <phoneticPr fontId="1"/>
  </si>
  <si>
    <t>仕入の支払方法と入金までの期間を教えて下さい。複数者取引がある場合は、原則平均。算出困難な場合はメイン取引先の条件を入力。</t>
    <rPh sb="0" eb="2">
      <t>シイレ</t>
    </rPh>
    <rPh sb="3" eb="5">
      <t>シハライ</t>
    </rPh>
    <rPh sb="5" eb="7">
      <t>ホウホウ</t>
    </rPh>
    <rPh sb="8" eb="10">
      <t>ニュウキン</t>
    </rPh>
    <rPh sb="13" eb="15">
      <t>キカン</t>
    </rPh>
    <rPh sb="16" eb="17">
      <t>オシ</t>
    </rPh>
    <rPh sb="19" eb="20">
      <t>クダ</t>
    </rPh>
    <phoneticPr fontId="1"/>
  </si>
  <si>
    <t>営業経費</t>
    <rPh sb="0" eb="2">
      <t>エイギョウ</t>
    </rPh>
    <rPh sb="2" eb="4">
      <t>ケイヒ</t>
    </rPh>
    <phoneticPr fontId="1"/>
  </si>
  <si>
    <t>資金予定表</t>
    <rPh sb="0" eb="2">
      <t>シキン</t>
    </rPh>
    <rPh sb="2" eb="5">
      <t>ヨテイヒョウ</t>
    </rPh>
    <rPh sb="4" eb="5">
      <t>ヒョウ</t>
    </rPh>
    <phoneticPr fontId="1"/>
  </si>
  <si>
    <t>人件費</t>
    <rPh sb="0" eb="3">
      <t>ジンケンヒ</t>
    </rPh>
    <phoneticPr fontId="1"/>
  </si>
  <si>
    <t>支払利息</t>
    <rPh sb="0" eb="2">
      <t>シハライ</t>
    </rPh>
    <rPh sb="2" eb="4">
      <t>リソク</t>
    </rPh>
    <phoneticPr fontId="1"/>
  </si>
  <si>
    <t>（小数点以下は切り上げ）</t>
    <rPh sb="1" eb="4">
      <t>ショウスウテン</t>
    </rPh>
    <rPh sb="4" eb="6">
      <t>イカ</t>
    </rPh>
    <rPh sb="7" eb="8">
      <t>キ</t>
    </rPh>
    <rPh sb="9" eb="10">
      <t>ア</t>
    </rPh>
    <phoneticPr fontId="1"/>
  </si>
  <si>
    <t>今後6ヶ月の売上・仕入の予定金額を教えて下さい。</t>
    <rPh sb="0" eb="2">
      <t>コンゴ</t>
    </rPh>
    <rPh sb="4" eb="5">
      <t>ゲツ</t>
    </rPh>
    <rPh sb="6" eb="8">
      <t>ウリアゲ</t>
    </rPh>
    <rPh sb="9" eb="11">
      <t>シイレ</t>
    </rPh>
    <rPh sb="12" eb="14">
      <t>ヨテイ</t>
    </rPh>
    <rPh sb="14" eb="16">
      <t>キンガク</t>
    </rPh>
    <rPh sb="17" eb="18">
      <t>オシ</t>
    </rPh>
    <rPh sb="20" eb="21">
      <t>クダ</t>
    </rPh>
    <phoneticPr fontId="1"/>
  </si>
  <si>
    <t>来月の売上・仕入の予定金額は？</t>
    <rPh sb="0" eb="2">
      <t>ライゲツ</t>
    </rPh>
    <rPh sb="3" eb="5">
      <t>ウリアゲ</t>
    </rPh>
    <rPh sb="6" eb="8">
      <t>シイレ</t>
    </rPh>
    <rPh sb="9" eb="11">
      <t>ヨテイ</t>
    </rPh>
    <rPh sb="11" eb="13">
      <t>キンガク</t>
    </rPh>
    <phoneticPr fontId="1"/>
  </si>
  <si>
    <t>達成率を加味した資金予定表</t>
    <rPh sb="0" eb="3">
      <t>タッセイリツ</t>
    </rPh>
    <rPh sb="4" eb="6">
      <t>カミ</t>
    </rPh>
    <rPh sb="8" eb="10">
      <t>シキン</t>
    </rPh>
    <rPh sb="10" eb="12">
      <t>ヨテイ</t>
    </rPh>
    <rPh sb="12" eb="13">
      <t>ヒョウ</t>
    </rPh>
    <phoneticPr fontId="1"/>
  </si>
  <si>
    <t>来月の借入金返済額は？</t>
    <phoneticPr fontId="1"/>
  </si>
  <si>
    <t>来月の税金・社会保険料の金額は？（6ヶ月以内に支払う消費税等も加味し、平準化した金額を入力すること）</t>
    <phoneticPr fontId="1"/>
  </si>
  <si>
    <t>来月のその他支払経費の金額は？（リース料等、設備投資額含む）</t>
    <phoneticPr fontId="1"/>
  </si>
  <si>
    <t>借入金返済</t>
    <phoneticPr fontId="1"/>
  </si>
  <si>
    <t>税金・社会保険料</t>
    <phoneticPr fontId="1"/>
  </si>
  <si>
    <t>その他支払経費</t>
    <phoneticPr fontId="1"/>
  </si>
  <si>
    <t>簡易資金予定表</t>
    <rPh sb="0" eb="2">
      <t>カンイ</t>
    </rPh>
    <rPh sb="2" eb="4">
      <t>シキン</t>
    </rPh>
    <rPh sb="4" eb="6">
      <t>ヨテイ</t>
    </rPh>
    <rPh sb="6" eb="7">
      <t>ヒョウ</t>
    </rPh>
    <phoneticPr fontId="1"/>
  </si>
  <si>
    <t>達成率見込</t>
    <rPh sb="0" eb="3">
      <t>タッセイリツ</t>
    </rPh>
    <rPh sb="3" eb="5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</si>
</sst>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&quot;年&quot;m&quot;月&quot;;@"/>
    <numFmt numFmtId="177" formatCode="#,##0_ "/>
    <numFmt numFmtId="178" formatCode="#,##0_);[Red]\(#,##0\)"/>
    <numFmt numFmtId="179" formatCode="#,##0_ ;[Red]\-#,##0\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2" xfId="0" applyBorder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9" fontId="0" fillId="3" borderId="5" xfId="0" applyNumberFormat="1" applyFill="1" applyBorder="1">
      <alignment vertical="center"/>
    </xf>
    <xf numFmtId="177" fontId="0" fillId="3" borderId="2" xfId="0" applyNumberFormat="1" applyFill="1" applyBorder="1">
      <alignment vertical="center"/>
    </xf>
    <xf numFmtId="9" fontId="0" fillId="3" borderId="2" xfId="2" applyFont="1" applyFill="1" applyBorder="1">
      <alignment vertical="center"/>
    </xf>
    <xf numFmtId="0" fontId="0" fillId="3" borderId="2" xfId="0" applyFill="1" applyBorder="1">
      <alignment vertical="center"/>
    </xf>
    <xf numFmtId="0" fontId="0" fillId="2" borderId="2" xfId="0" applyFill="1" applyBorder="1">
      <alignment vertical="center"/>
    </xf>
    <xf numFmtId="9" fontId="0" fillId="2" borderId="2" xfId="2" applyFont="1" applyFill="1" applyBorder="1">
      <alignment vertical="center"/>
    </xf>
    <xf numFmtId="0" fontId="0" fillId="2" borderId="0" xfId="0" applyFill="1">
      <alignment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9" fontId="0" fillId="2" borderId="0" xfId="2" applyFont="1" applyFill="1" applyBorder="1">
      <alignment vertical="center"/>
    </xf>
    <xf numFmtId="0" fontId="0" fillId="0" borderId="0" xfId="0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9" fontId="5" fillId="2" borderId="0" xfId="0" applyNumberFormat="1" applyFont="1" applyFill="1" applyBorder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9" fontId="6" fillId="2" borderId="0" xfId="2" applyFont="1" applyFill="1">
      <alignment vertical="center"/>
    </xf>
    <xf numFmtId="0" fontId="6" fillId="0" borderId="0" xfId="0" applyFont="1">
      <alignment vertical="center"/>
    </xf>
    <xf numFmtId="0" fontId="7" fillId="5" borderId="2" xfId="0" applyFont="1" applyFill="1" applyBorder="1" applyAlignment="1">
      <alignment vertical="center" shrinkToFit="1"/>
    </xf>
    <xf numFmtId="176" fontId="8" fillId="5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179" fontId="6" fillId="2" borderId="2" xfId="0" applyNumberFormat="1" applyFont="1" applyFill="1" applyBorder="1">
      <alignment vertical="center"/>
    </xf>
    <xf numFmtId="0" fontId="7" fillId="2" borderId="2" xfId="0" applyFont="1" applyFill="1" applyBorder="1" applyAlignment="1">
      <alignment vertical="center" shrinkToFit="1"/>
    </xf>
    <xf numFmtId="179" fontId="6" fillId="0" borderId="2" xfId="0" applyNumberFormat="1" applyFont="1" applyBorder="1">
      <alignment vertical="center"/>
    </xf>
    <xf numFmtId="0" fontId="7" fillId="0" borderId="0" xfId="0" applyFont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177" fontId="6" fillId="0" borderId="2" xfId="0" applyNumberFormat="1" applyFont="1" applyBorder="1">
      <alignment vertical="center"/>
    </xf>
    <xf numFmtId="0" fontId="7" fillId="4" borderId="2" xfId="0" applyFont="1" applyFill="1" applyBorder="1" applyAlignment="1">
      <alignment vertical="center" shrinkToFit="1"/>
    </xf>
    <xf numFmtId="177" fontId="6" fillId="4" borderId="2" xfId="0" applyNumberFormat="1" applyFont="1" applyFill="1" applyBorder="1">
      <alignment vertical="center"/>
    </xf>
    <xf numFmtId="0" fontId="7" fillId="0" borderId="0" xfId="0" applyFont="1" applyBorder="1" applyAlignment="1">
      <alignment vertical="center" shrinkToFit="1"/>
    </xf>
    <xf numFmtId="177" fontId="6" fillId="0" borderId="0" xfId="0" applyNumberFormat="1" applyFont="1" applyBorder="1">
      <alignment vertical="center"/>
    </xf>
    <xf numFmtId="178" fontId="6" fillId="0" borderId="2" xfId="0" applyNumberFormat="1" applyFont="1" applyBorder="1">
      <alignment vertical="center"/>
    </xf>
    <xf numFmtId="178" fontId="6" fillId="4" borderId="2" xfId="0" applyNumberFormat="1" applyFont="1" applyFill="1" applyBorder="1">
      <alignment vertical="center"/>
    </xf>
    <xf numFmtId="178" fontId="6" fillId="0" borderId="0" xfId="0" applyNumberFormat="1" applyFont="1" applyBorder="1">
      <alignment vertical="center"/>
    </xf>
    <xf numFmtId="177" fontId="6" fillId="0" borderId="0" xfId="0" applyNumberFormat="1" applyFont="1">
      <alignment vertical="center"/>
    </xf>
    <xf numFmtId="179" fontId="6" fillId="4" borderId="2" xfId="0" applyNumberFormat="1" applyFont="1" applyFill="1" applyBorder="1">
      <alignment vertical="center"/>
    </xf>
    <xf numFmtId="0" fontId="7" fillId="3" borderId="2" xfId="0" applyFont="1" applyFill="1" applyBorder="1" applyAlignment="1">
      <alignment vertical="center" shrinkToFit="1"/>
    </xf>
    <xf numFmtId="179" fontId="6" fillId="3" borderId="2" xfId="0" applyNumberFormat="1" applyFont="1" applyFill="1" applyBorder="1">
      <alignment vertical="center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176" fontId="8" fillId="5" borderId="2" xfId="0" applyNumberFormat="1" applyFont="1" applyFill="1" applyBorder="1" applyAlignment="1">
      <alignment horizontal="center" vertical="center" shrinkToFit="1"/>
    </xf>
    <xf numFmtId="179" fontId="6" fillId="2" borderId="2" xfId="0" applyNumberFormat="1" applyFont="1" applyFill="1" applyBorder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177" fontId="6" fillId="0" borderId="2" xfId="0" applyNumberFormat="1" applyFont="1" applyBorder="1" applyAlignment="1">
      <alignment vertical="center" shrinkToFit="1"/>
    </xf>
    <xf numFmtId="177" fontId="6" fillId="4" borderId="2" xfId="0" applyNumberFormat="1" applyFont="1" applyFill="1" applyBorder="1" applyAlignment="1">
      <alignment vertical="center" shrinkToFit="1"/>
    </xf>
    <xf numFmtId="177" fontId="6" fillId="0" borderId="0" xfId="0" applyNumberFormat="1" applyFont="1" applyBorder="1" applyAlignment="1">
      <alignment vertical="center" shrinkToFit="1"/>
    </xf>
  </cellXfs>
  <cellStyles count="3">
    <cellStyle name="パーセント" xfId="2" builtinId="5"/>
    <cellStyle name="標準" xfId="0" builtinId="0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25</xdr:row>
      <xdr:rowOff>190501</xdr:rowOff>
    </xdr:from>
    <xdr:to>
      <xdr:col>7</xdr:col>
      <xdr:colOff>590550</xdr:colOff>
      <xdr:row>27</xdr:row>
      <xdr:rowOff>78441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426759" y="7463119"/>
          <a:ext cx="2665879" cy="358587"/>
        </a:xfrm>
        <a:prstGeom prst="wedgeRoundRectCallout">
          <a:avLst>
            <a:gd name="adj1" fmla="val 31582"/>
            <a:gd name="adj2" fmla="val -110398"/>
            <a:gd name="adj3" fmla="val 1666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月末現金残高の推移に着目してください。</a:t>
          </a:r>
          <a:br>
            <a:rPr kumimoji="1" lang="en-US" altLang="ja-JP" sz="1000">
              <a:solidFill>
                <a:sysClr val="windowText" lastClr="000000"/>
              </a:solidFill>
            </a:rPr>
          </a:b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457200</xdr:colOff>
      <xdr:row>1</xdr:row>
      <xdr:rowOff>104773</xdr:rowOff>
    </xdr:from>
    <xdr:to>
      <xdr:col>16</xdr:col>
      <xdr:colOff>19050</xdr:colOff>
      <xdr:row>3</xdr:row>
      <xdr:rowOff>228600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925050" y="495298"/>
          <a:ext cx="2419350" cy="600077"/>
        </a:xfrm>
        <a:prstGeom prst="wedgeRoundRectCallout">
          <a:avLst>
            <a:gd name="adj1" fmla="val 30585"/>
            <a:gd name="adj2" fmla="val -83413"/>
            <a:gd name="adj3" fmla="val 1666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計画通りに進まなかったケースを想定し、低めに入力してください。</a:t>
          </a:r>
        </a:p>
      </xdr:txBody>
    </xdr:sp>
    <xdr:clientData/>
  </xdr:twoCellAnchor>
  <xdr:twoCellAnchor>
    <xdr:from>
      <xdr:col>11</xdr:col>
      <xdr:colOff>180974</xdr:colOff>
      <xdr:row>25</xdr:row>
      <xdr:rowOff>219075</xdr:rowOff>
    </xdr:from>
    <xdr:to>
      <xdr:col>15</xdr:col>
      <xdr:colOff>609599</xdr:colOff>
      <xdr:row>28</xdr:row>
      <xdr:rowOff>142875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934449" y="7372350"/>
          <a:ext cx="3286125" cy="638175"/>
        </a:xfrm>
        <a:prstGeom prst="wedgeRoundRectCallout">
          <a:avLst>
            <a:gd name="adj1" fmla="val 33519"/>
            <a:gd name="adj2" fmla="val -87367"/>
            <a:gd name="adj3" fmla="val 1666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計画値が未達成となった場合の、月末現金残高の推移に着目してください。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20"/>
  <sheetViews>
    <sheetView tabSelected="1" zoomScaleNormal="100" zoomScalePageLayoutView="85" workbookViewId="0">
      <selection activeCell="K20" sqref="B2:M20"/>
    </sheetView>
  </sheetViews>
  <sheetFormatPr defaultRowHeight="18.75" x14ac:dyDescent="0.4"/>
  <cols>
    <col min="1" max="1" width="6" customWidth="1"/>
    <col min="2" max="2" width="44.875" customWidth="1"/>
    <col min="3" max="3" width="93.75" customWidth="1"/>
    <col min="4" max="4" width="6.375" customWidth="1"/>
    <col min="7" max="7" width="7.125" customWidth="1"/>
  </cols>
  <sheetData>
    <row r="2" spans="2:9" x14ac:dyDescent="0.4">
      <c r="B2" s="15" t="s">
        <v>40</v>
      </c>
      <c r="C2" t="s">
        <v>41</v>
      </c>
      <c r="D2" t="s">
        <v>4</v>
      </c>
      <c r="E2" s="6">
        <v>4000</v>
      </c>
      <c r="F2" s="2" t="s">
        <v>11</v>
      </c>
      <c r="G2" s="2" t="s">
        <v>6</v>
      </c>
      <c r="H2" s="6">
        <v>2100</v>
      </c>
      <c r="I2" t="s">
        <v>11</v>
      </c>
    </row>
    <row r="3" spans="2:9" x14ac:dyDescent="0.4">
      <c r="C3" t="s">
        <v>12</v>
      </c>
      <c r="D3" t="s">
        <v>4</v>
      </c>
      <c r="E3" s="6">
        <v>2500</v>
      </c>
      <c r="F3" s="2" t="s">
        <v>11</v>
      </c>
      <c r="G3" s="2" t="s">
        <v>6</v>
      </c>
      <c r="H3" s="6">
        <v>1200</v>
      </c>
      <c r="I3" t="s">
        <v>11</v>
      </c>
    </row>
    <row r="4" spans="2:9" x14ac:dyDescent="0.4">
      <c r="C4" t="s">
        <v>13</v>
      </c>
      <c r="D4" t="s">
        <v>4</v>
      </c>
      <c r="E4" s="6">
        <v>6000</v>
      </c>
      <c r="F4" s="2" t="s">
        <v>11</v>
      </c>
      <c r="G4" s="2" t="s">
        <v>6</v>
      </c>
      <c r="H4" s="6">
        <v>3000</v>
      </c>
      <c r="I4" t="s">
        <v>11</v>
      </c>
    </row>
    <row r="5" spans="2:9" x14ac:dyDescent="0.4">
      <c r="C5" t="s">
        <v>14</v>
      </c>
      <c r="D5" t="s">
        <v>4</v>
      </c>
      <c r="E5" s="6">
        <v>6000</v>
      </c>
      <c r="F5" s="2" t="s">
        <v>11</v>
      </c>
      <c r="G5" s="2" t="s">
        <v>6</v>
      </c>
      <c r="H5" s="6">
        <v>3000</v>
      </c>
      <c r="I5" t="s">
        <v>11</v>
      </c>
    </row>
    <row r="6" spans="2:9" x14ac:dyDescent="0.4">
      <c r="C6" t="s">
        <v>15</v>
      </c>
      <c r="D6" t="s">
        <v>4</v>
      </c>
      <c r="E6" s="6">
        <v>5000</v>
      </c>
      <c r="F6" s="2" t="s">
        <v>11</v>
      </c>
      <c r="G6" s="2" t="s">
        <v>6</v>
      </c>
      <c r="H6" s="6">
        <v>2500</v>
      </c>
      <c r="I6" t="s">
        <v>11</v>
      </c>
    </row>
    <row r="7" spans="2:9" x14ac:dyDescent="0.4">
      <c r="C7" t="s">
        <v>16</v>
      </c>
      <c r="D7" t="s">
        <v>4</v>
      </c>
      <c r="E7" s="6">
        <v>4500</v>
      </c>
      <c r="F7" s="2" t="s">
        <v>11</v>
      </c>
      <c r="G7" s="2" t="s">
        <v>6</v>
      </c>
      <c r="H7" s="6">
        <v>2500</v>
      </c>
      <c r="I7" t="s">
        <v>11</v>
      </c>
    </row>
    <row r="8" spans="2:9" x14ac:dyDescent="0.4">
      <c r="B8" t="s">
        <v>17</v>
      </c>
      <c r="C8" t="s">
        <v>32</v>
      </c>
      <c r="E8" s="6">
        <v>250</v>
      </c>
      <c r="F8" t="s">
        <v>11</v>
      </c>
    </row>
    <row r="9" spans="2:9" x14ac:dyDescent="0.4">
      <c r="C9" t="s">
        <v>18</v>
      </c>
      <c r="E9" s="6">
        <v>700</v>
      </c>
      <c r="F9" t="s">
        <v>11</v>
      </c>
    </row>
    <row r="10" spans="2:9" x14ac:dyDescent="0.4">
      <c r="C10" t="s">
        <v>19</v>
      </c>
      <c r="E10" s="6">
        <v>25</v>
      </c>
      <c r="F10" t="s">
        <v>11</v>
      </c>
    </row>
    <row r="11" spans="2:9" x14ac:dyDescent="0.4">
      <c r="C11" t="s">
        <v>43</v>
      </c>
      <c r="E11" s="6">
        <v>250</v>
      </c>
      <c r="F11" t="s">
        <v>11</v>
      </c>
    </row>
    <row r="12" spans="2:9" x14ac:dyDescent="0.4">
      <c r="C12" t="s">
        <v>44</v>
      </c>
      <c r="E12" s="6">
        <v>50</v>
      </c>
      <c r="F12" t="s">
        <v>11</v>
      </c>
    </row>
    <row r="13" spans="2:9" x14ac:dyDescent="0.4">
      <c r="C13" t="s">
        <v>45</v>
      </c>
      <c r="E13" s="6">
        <v>150</v>
      </c>
      <c r="F13" t="s">
        <v>11</v>
      </c>
    </row>
    <row r="14" spans="2:9" x14ac:dyDescent="0.4">
      <c r="B14" t="s">
        <v>21</v>
      </c>
      <c r="C14" t="s">
        <v>20</v>
      </c>
      <c r="E14" s="6">
        <v>4000</v>
      </c>
      <c r="F14" t="s">
        <v>11</v>
      </c>
    </row>
    <row r="15" spans="2:9" x14ac:dyDescent="0.4">
      <c r="B15" s="46" t="s">
        <v>25</v>
      </c>
      <c r="C15" t="s">
        <v>22</v>
      </c>
      <c r="E15" s="7">
        <v>0.4</v>
      </c>
    </row>
    <row r="16" spans="2:9" x14ac:dyDescent="0.4">
      <c r="B16" s="46"/>
      <c r="C16" t="s">
        <v>23</v>
      </c>
      <c r="E16" s="7">
        <v>0.3</v>
      </c>
      <c r="G16" s="8">
        <v>2</v>
      </c>
      <c r="H16" t="s">
        <v>28</v>
      </c>
      <c r="I16" t="s">
        <v>39</v>
      </c>
    </row>
    <row r="17" spans="2:9" x14ac:dyDescent="0.4">
      <c r="B17" s="46"/>
      <c r="C17" t="s">
        <v>24</v>
      </c>
      <c r="E17" s="7">
        <v>0.3</v>
      </c>
      <c r="G17" s="8">
        <v>3</v>
      </c>
      <c r="H17" t="s">
        <v>28</v>
      </c>
      <c r="I17" t="s">
        <v>39</v>
      </c>
    </row>
    <row r="18" spans="2:9" x14ac:dyDescent="0.4">
      <c r="B18" s="46" t="s">
        <v>34</v>
      </c>
      <c r="C18" t="s">
        <v>33</v>
      </c>
      <c r="E18" s="7">
        <v>0.7</v>
      </c>
    </row>
    <row r="19" spans="2:9" x14ac:dyDescent="0.4">
      <c r="B19" s="46"/>
      <c r="C19" t="s">
        <v>26</v>
      </c>
      <c r="E19" s="7">
        <v>0.3</v>
      </c>
      <c r="G19" s="8">
        <v>1</v>
      </c>
      <c r="H19" t="s">
        <v>28</v>
      </c>
      <c r="I19" t="s">
        <v>39</v>
      </c>
    </row>
    <row r="20" spans="2:9" x14ac:dyDescent="0.4">
      <c r="B20" s="46"/>
      <c r="C20" t="s">
        <v>27</v>
      </c>
      <c r="E20" s="7">
        <v>0</v>
      </c>
      <c r="G20" s="8">
        <v>0</v>
      </c>
      <c r="H20" t="s">
        <v>28</v>
      </c>
      <c r="I20" t="s">
        <v>39</v>
      </c>
    </row>
  </sheetData>
  <mergeCells count="2">
    <mergeCell ref="B15:B17"/>
    <mergeCell ref="B18:B20"/>
  </mergeCells>
  <phoneticPr fontId="1"/>
  <pageMargins left="0.70866141732283472" right="0.70866141732283472" top="1.1417322834645669" bottom="0.74803149606299213" header="0.31496062992125984" footer="0.31496062992125984"/>
  <pageSetup paperSize="9" scale="56" orientation="landscape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Q33"/>
  <sheetViews>
    <sheetView tabSelected="1" topLeftCell="A10" zoomScale="85" zoomScaleNormal="85" workbookViewId="0">
      <selection activeCell="K20" sqref="B2:M20"/>
    </sheetView>
  </sheetViews>
  <sheetFormatPr defaultRowHeight="18.75" x14ac:dyDescent="0.4"/>
  <cols>
    <col min="1" max="1" width="5.25" customWidth="1"/>
    <col min="2" max="2" width="17.625" style="3" customWidth="1"/>
    <col min="3" max="3" width="11.625" customWidth="1"/>
    <col min="4" max="7" width="9.375" bestFit="1" customWidth="1"/>
    <col min="8" max="8" width="9" customWidth="1"/>
    <col min="9" max="9" width="6.875" customWidth="1"/>
    <col min="10" max="10" width="17.625" style="3" customWidth="1"/>
    <col min="11" max="15" width="9.375" bestFit="1" customWidth="1"/>
    <col min="16" max="16" width="11.5" bestFit="1" customWidth="1"/>
  </cols>
  <sheetData>
    <row r="1" spans="2:17" ht="30.75" thickBot="1" x14ac:dyDescent="0.45">
      <c r="C1" s="47" t="s">
        <v>49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" t="s">
        <v>50</v>
      </c>
      <c r="P1" s="5">
        <v>0.6</v>
      </c>
    </row>
    <row r="2" spans="2:17" s="21" customFormat="1" x14ac:dyDescent="0.4">
      <c r="B2" s="18"/>
      <c r="O2" s="19"/>
      <c r="P2" s="20"/>
    </row>
    <row r="3" spans="2:17" x14ac:dyDescent="0.4">
      <c r="B3" s="12"/>
      <c r="C3" s="13"/>
      <c r="D3" s="13"/>
      <c r="E3" s="14"/>
      <c r="F3" s="11"/>
      <c r="G3" s="11"/>
      <c r="H3" s="11"/>
      <c r="I3" s="11"/>
      <c r="J3" s="13"/>
      <c r="K3" s="13"/>
      <c r="L3" s="13"/>
      <c r="M3" s="14"/>
      <c r="Q3" s="3"/>
    </row>
    <row r="4" spans="2:17" s="24" customFormat="1" ht="22.5" customHeight="1" x14ac:dyDescent="0.4">
      <c r="B4" s="52" t="s">
        <v>36</v>
      </c>
      <c r="C4" s="53"/>
      <c r="D4" s="53"/>
      <c r="E4" s="53"/>
      <c r="F4" s="23"/>
      <c r="G4" s="22"/>
      <c r="H4" s="22"/>
      <c r="I4" s="22"/>
      <c r="J4" s="54" t="s">
        <v>42</v>
      </c>
      <c r="K4" s="54"/>
      <c r="L4" s="54"/>
      <c r="M4" s="54"/>
    </row>
    <row r="5" spans="2:17" s="24" customFormat="1" ht="22.5" customHeight="1" x14ac:dyDescent="0.4">
      <c r="B5" s="25"/>
      <c r="C5" s="26">
        <f ca="1">NOW()+30</f>
        <v>44321.626520138889</v>
      </c>
      <c r="D5" s="26">
        <f ca="1">C5+30</f>
        <v>44351.626520138889</v>
      </c>
      <c r="E5" s="26">
        <f t="shared" ref="E5" ca="1" si="0">D5+30</f>
        <v>44381.626520138889</v>
      </c>
      <c r="F5" s="26">
        <f t="shared" ref="F5" ca="1" si="1">E5+30</f>
        <v>44411.626520138889</v>
      </c>
      <c r="G5" s="26">
        <f t="shared" ref="G5" ca="1" si="2">F5+30</f>
        <v>44441.626520138889</v>
      </c>
      <c r="H5" s="55">
        <f ca="1">G5+30</f>
        <v>44471.626520138889</v>
      </c>
      <c r="J5" s="27"/>
      <c r="K5" s="26">
        <f t="shared" ref="K5" ca="1" si="3">C5</f>
        <v>44321.626520138889</v>
      </c>
      <c r="L5" s="26">
        <f t="shared" ref="L5" ca="1" si="4">D5</f>
        <v>44351.626520138889</v>
      </c>
      <c r="M5" s="26">
        <f t="shared" ref="M5" ca="1" si="5">E5</f>
        <v>44381.626520138889</v>
      </c>
      <c r="N5" s="26">
        <f t="shared" ref="N5" ca="1" si="6">F5</f>
        <v>44411.626520138889</v>
      </c>
      <c r="O5" s="26">
        <f ca="1">G5</f>
        <v>44441.626520138889</v>
      </c>
      <c r="P5" s="26">
        <f ca="1">H5</f>
        <v>44471.626520138889</v>
      </c>
    </row>
    <row r="6" spans="2:17" s="24" customFormat="1" ht="22.5" customHeight="1" x14ac:dyDescent="0.4">
      <c r="B6" s="28" t="s">
        <v>29</v>
      </c>
      <c r="C6" s="29">
        <f>基本情報!E14</f>
        <v>4000</v>
      </c>
      <c r="D6" s="29">
        <f>C25</f>
        <v>2705</v>
      </c>
      <c r="E6" s="29">
        <f>D25</f>
        <v>810</v>
      </c>
      <c r="F6" s="29">
        <f>E25</f>
        <v>525</v>
      </c>
      <c r="G6" s="29">
        <f>F25</f>
        <v>450</v>
      </c>
      <c r="H6" s="56">
        <f>G25</f>
        <v>925</v>
      </c>
      <c r="I6" s="22"/>
      <c r="J6" s="30" t="str">
        <f>B6</f>
        <v>月初現金残高</v>
      </c>
      <c r="K6" s="29">
        <f>C6</f>
        <v>4000</v>
      </c>
      <c r="L6" s="29">
        <f>K25</f>
        <v>2653</v>
      </c>
      <c r="M6" s="29">
        <f>L25</f>
        <v>946</v>
      </c>
      <c r="N6" s="31">
        <f>M25</f>
        <v>205</v>
      </c>
      <c r="O6" s="31">
        <f>N25</f>
        <v>-410</v>
      </c>
      <c r="P6" s="31">
        <f>O25</f>
        <v>-695</v>
      </c>
    </row>
    <row r="7" spans="2:17" s="24" customFormat="1" ht="22.5" customHeight="1" x14ac:dyDescent="0.4">
      <c r="B7" s="32"/>
      <c r="C7" s="22"/>
      <c r="D7" s="22"/>
      <c r="E7" s="22"/>
      <c r="F7" s="23"/>
      <c r="G7" s="22"/>
      <c r="H7" s="57"/>
      <c r="I7" s="22"/>
      <c r="J7" s="33"/>
      <c r="K7" s="22"/>
      <c r="L7" s="22"/>
      <c r="M7" s="22"/>
    </row>
    <row r="8" spans="2:17" s="24" customFormat="1" ht="22.5" customHeight="1" x14ac:dyDescent="0.4">
      <c r="B8" s="27"/>
      <c r="C8" s="26">
        <f ca="1">NOW()+30</f>
        <v>44321.626520138889</v>
      </c>
      <c r="D8" s="26">
        <f ca="1">C8+30</f>
        <v>44351.626520138889</v>
      </c>
      <c r="E8" s="26">
        <f t="shared" ref="E8:H8" ca="1" si="7">D8+30</f>
        <v>44381.626520138889</v>
      </c>
      <c r="F8" s="26">
        <f t="shared" ca="1" si="7"/>
        <v>44411.626520138889</v>
      </c>
      <c r="G8" s="26">
        <f t="shared" ca="1" si="7"/>
        <v>44441.626520138889</v>
      </c>
      <c r="H8" s="55">
        <f t="shared" ca="1" si="7"/>
        <v>44471.626520138889</v>
      </c>
      <c r="J8" s="27"/>
      <c r="K8" s="26">
        <f t="shared" ref="J8:N10" ca="1" si="8">C8</f>
        <v>44321.626520138889</v>
      </c>
      <c r="L8" s="26">
        <f t="shared" ca="1" si="8"/>
        <v>44351.626520138889</v>
      </c>
      <c r="M8" s="26">
        <f t="shared" ca="1" si="8"/>
        <v>44381.626520138889</v>
      </c>
      <c r="N8" s="26">
        <f t="shared" ca="1" si="8"/>
        <v>44411.626520138889</v>
      </c>
      <c r="O8" s="26">
        <f ca="1">G8</f>
        <v>44441.626520138889</v>
      </c>
      <c r="P8" s="26">
        <f ca="1">H8</f>
        <v>44471.626520138889</v>
      </c>
    </row>
    <row r="9" spans="2:17" s="24" customFormat="1" ht="22.5" customHeight="1" x14ac:dyDescent="0.4">
      <c r="B9" s="28" t="s">
        <v>4</v>
      </c>
      <c r="C9" s="34">
        <f>基本情報!E2</f>
        <v>4000</v>
      </c>
      <c r="D9" s="34">
        <f>基本情報!E3</f>
        <v>2500</v>
      </c>
      <c r="E9" s="34">
        <f>基本情報!E4</f>
        <v>6000</v>
      </c>
      <c r="F9" s="34">
        <f>基本情報!E5</f>
        <v>6000</v>
      </c>
      <c r="G9" s="34">
        <f>基本情報!E6</f>
        <v>5000</v>
      </c>
      <c r="H9" s="58">
        <f>基本情報!E7</f>
        <v>4500</v>
      </c>
      <c r="J9" s="28" t="str">
        <f t="shared" si="8"/>
        <v>売上</v>
      </c>
      <c r="K9" s="34">
        <f t="shared" ref="K9:P10" si="9">C9*$P$1</f>
        <v>2400</v>
      </c>
      <c r="L9" s="34">
        <f t="shared" si="9"/>
        <v>1500</v>
      </c>
      <c r="M9" s="34">
        <f t="shared" si="9"/>
        <v>3600</v>
      </c>
      <c r="N9" s="34">
        <f t="shared" si="9"/>
        <v>3600</v>
      </c>
      <c r="O9" s="34">
        <f t="shared" si="9"/>
        <v>3000</v>
      </c>
      <c r="P9" s="34">
        <f t="shared" si="9"/>
        <v>2700</v>
      </c>
    </row>
    <row r="10" spans="2:17" s="24" customFormat="1" ht="22.5" customHeight="1" x14ac:dyDescent="0.4">
      <c r="B10" s="35" t="s">
        <v>5</v>
      </c>
      <c r="C10" s="36">
        <f>C9*$E$31+IF($C$33=0,C9*$E$33,0)+IF($C$32=0,C9*$E$32,0)</f>
        <v>1600</v>
      </c>
      <c r="D10" s="36">
        <f>D9*$E$31+IF($C$32=1,$C$9*$E$32,0)+IF($C$33=1,$C$9*$E$33,0)+IF($C$32=0,$D$9*$E$32,0)+IF($C$33=0,$D$9*$E$33,0)</f>
        <v>1000</v>
      </c>
      <c r="E10" s="36">
        <f>E9*$E$31+IF($C$32=2,$C$9*$E$32,0)+IF($C$33=2,$C$9*$E$33,0)+IF($C$32=1,$D$9*$E$32,0)+IF($C$33=1,$D$9*$E$33,0)+IF($C$32=0,$E$9*$E$32,0)+IF($C$33=0,$E$9*$E$33,0)</f>
        <v>3600</v>
      </c>
      <c r="F10" s="36">
        <f>F9*$E$31+IF($C$32=3,$C$9*$E$32,0)+IF($C$33=3,$C$9*$E$33,0)+IF($C$32=2,$D$9*$E$32,0)+IF($C$33=2,$D$9*$E$33,0)+IF($C$32=1,$E$9*$E$32,0)+IF($C$33=1,$E$9*$E$33,0)+IF($C$32=0,$F$9*$E$32,0)+IF($C$33=0,$F$9*$E$33,0)</f>
        <v>4350</v>
      </c>
      <c r="G10" s="36">
        <f>G9*$E$31+IF($C$32=4,$C$9*$E$32,0)+IF($C$33=4,$C$9*$E$33,0)+IF($C$32=3,$D$9*$E$32,0)+IF($C$33=3,$D$9*$E$33,0)+IF($C$32=2,$E$9*$E$32,0)+IF($C$33=2,$E$9*$E$33,0)+IF($C$32=1,$F$9*$E$32,0)+IF($C$33=1,$F$9*$E$33,0)+IF($C$32=0,$G$9*$E$32,0)+IF($C$33=0,$G$9*$E$33,0)</f>
        <v>4550</v>
      </c>
      <c r="H10" s="59">
        <f>H9*$E$31+IF($C$32=5,$C$9*$E$32,0)+IF($C$33=5,$C$9*$E$33,0)+IF($C$32=4,$D$9*$E$32,0)+IF($C$33=4,$D$9*$E$33,0)+IF($C$32=3,$E$9*$E$32,0)+IF($C$33=3,$E$9*$E$33,0)+IF($C$32=2,$F$9*$E$32,0)+IF($C$33=2,$F$9*$E$33,0)+IF($C$32=1,$G$9*$E$32,0)+IF($C$33=1,$G$9*$E$33,0)+IF($C$32=0,$H$9*$E$32,0)+IF($C$33=0,$H$9*$E$33,0)</f>
        <v>5400</v>
      </c>
      <c r="J10" s="35" t="str">
        <f t="shared" si="8"/>
        <v>入金</v>
      </c>
      <c r="K10" s="36">
        <f t="shared" si="9"/>
        <v>960</v>
      </c>
      <c r="L10" s="36">
        <f t="shared" si="9"/>
        <v>600</v>
      </c>
      <c r="M10" s="36">
        <f t="shared" si="9"/>
        <v>2160</v>
      </c>
      <c r="N10" s="36">
        <f t="shared" si="9"/>
        <v>2610</v>
      </c>
      <c r="O10" s="36">
        <f t="shared" si="9"/>
        <v>2730</v>
      </c>
      <c r="P10" s="36">
        <f t="shared" si="9"/>
        <v>3240</v>
      </c>
    </row>
    <row r="11" spans="2:17" s="24" customFormat="1" ht="22.5" customHeight="1" x14ac:dyDescent="0.4">
      <c r="B11" s="37"/>
      <c r="C11" s="38"/>
      <c r="D11" s="38"/>
      <c r="E11" s="38"/>
      <c r="F11" s="38"/>
      <c r="G11" s="38"/>
      <c r="H11" s="60"/>
      <c r="J11" s="32"/>
    </row>
    <row r="12" spans="2:17" s="24" customFormat="1" ht="22.5" customHeight="1" x14ac:dyDescent="0.4">
      <c r="B12" s="27"/>
      <c r="C12" s="26">
        <f ca="1">C8</f>
        <v>44321.626520138889</v>
      </c>
      <c r="D12" s="26">
        <f t="shared" ref="D12:H12" ca="1" si="10">D8</f>
        <v>44351.626520138889</v>
      </c>
      <c r="E12" s="26">
        <f t="shared" ca="1" si="10"/>
        <v>44381.626520138889</v>
      </c>
      <c r="F12" s="26">
        <f t="shared" ca="1" si="10"/>
        <v>44411.626520138889</v>
      </c>
      <c r="G12" s="26">
        <f t="shared" ca="1" si="10"/>
        <v>44441.626520138889</v>
      </c>
      <c r="H12" s="55">
        <f t="shared" ca="1" si="10"/>
        <v>44471.626520138889</v>
      </c>
      <c r="J12" s="27"/>
      <c r="K12" s="26">
        <f t="shared" ref="K12" ca="1" si="11">C12</f>
        <v>44321.626520138889</v>
      </c>
      <c r="L12" s="26">
        <f t="shared" ref="L12" ca="1" si="12">D12</f>
        <v>44351.626520138889</v>
      </c>
      <c r="M12" s="26">
        <f t="shared" ref="M12" ca="1" si="13">E12</f>
        <v>44381.626520138889</v>
      </c>
      <c r="N12" s="26">
        <f t="shared" ref="N12" ca="1" si="14">F12</f>
        <v>44411.626520138889</v>
      </c>
      <c r="O12" s="26">
        <f ca="1">G12</f>
        <v>44441.626520138889</v>
      </c>
      <c r="P12" s="26">
        <f ca="1">H12</f>
        <v>44471.626520138889</v>
      </c>
    </row>
    <row r="13" spans="2:17" s="24" customFormat="1" ht="22.5" customHeight="1" x14ac:dyDescent="0.4">
      <c r="B13" s="28" t="s">
        <v>6</v>
      </c>
      <c r="C13" s="34">
        <f>基本情報!H2</f>
        <v>2100</v>
      </c>
      <c r="D13" s="34">
        <f>基本情報!H3</f>
        <v>1200</v>
      </c>
      <c r="E13" s="34">
        <f>基本情報!H4</f>
        <v>3000</v>
      </c>
      <c r="F13" s="34">
        <f>基本情報!H5</f>
        <v>3000</v>
      </c>
      <c r="G13" s="34">
        <f>基本情報!H6</f>
        <v>2500</v>
      </c>
      <c r="H13" s="58">
        <f>基本情報!H7</f>
        <v>2500</v>
      </c>
      <c r="J13" s="28" t="str">
        <f t="shared" ref="J13:J25" si="15">B13</f>
        <v>仕入</v>
      </c>
      <c r="K13" s="39">
        <f t="shared" ref="K13:P14" si="16">C13*$P$1</f>
        <v>1260</v>
      </c>
      <c r="L13" s="39">
        <f t="shared" si="16"/>
        <v>720</v>
      </c>
      <c r="M13" s="39">
        <f t="shared" si="16"/>
        <v>1800</v>
      </c>
      <c r="N13" s="39">
        <f t="shared" si="16"/>
        <v>1800</v>
      </c>
      <c r="O13" s="39">
        <f t="shared" si="16"/>
        <v>1500</v>
      </c>
      <c r="P13" s="39">
        <f t="shared" si="16"/>
        <v>1500</v>
      </c>
    </row>
    <row r="14" spans="2:17" s="24" customFormat="1" ht="22.5" customHeight="1" x14ac:dyDescent="0.4">
      <c r="B14" s="35" t="s">
        <v>9</v>
      </c>
      <c r="C14" s="36">
        <f>C13*K31+IF(I33=0,C13*K33,0)+IF(I32=0,C13*K32,0)</f>
        <v>1470</v>
      </c>
      <c r="D14" s="36">
        <f>D13*K31+IF(I32=1,C13*K32,0)+IF(I33=1,C13*K33,0)+IF(I32=0,D13*K32,0)+IF(I33=0,D13*K33,0)</f>
        <v>1470</v>
      </c>
      <c r="E14" s="36">
        <f>E13*K31+IF(I32=2,C13*K32,0)+IF(I33=2,C13*K33,0)+IF(I32=1,D13*K32,0)+IF(I33=1,D13*K33,0)+IF(I32=0,E13*K32,0)+IF(I33=0,E13*K33,0)</f>
        <v>2460</v>
      </c>
      <c r="F14" s="36">
        <f>F13*K31+IF(I32=3,C13*K32,0)+IF(I33=3,C13*K33,0)+IF(I32=2,D13*K32,0)+IF(I33=2,D13*K33,0)+IF(I32=1,E13*K32,0)+IF(I33=1,E13*K33,0)+IF(I32=0,F13*K32,0)+IF(I33=0,F13*K33,0)</f>
        <v>3000</v>
      </c>
      <c r="G14" s="36">
        <f>G13*K31+IF(I32=4,C13*K32,0)+IF(I33=4,C13*K33,0)+IF(I32=3,D13*K32,0)+IF(I33=3,D13*K33,0)+IF(I32=2,E13*K32,0)+IF(I33=2,E13*K33,0)+IF(I32=1,F13*K32,0)+IF(I33=1,F13*K33,0)+IF(I32=0,G13*K32,0)+IF(I33=0,G13*K33,0)</f>
        <v>2650</v>
      </c>
      <c r="H14" s="59">
        <f>H13*K31+IF(I32=5,C13*K32,0)+IF(I33=5,C13*K33,0)+IF(I32=4,D13*K32,0)+IF(I33=4,D13*K33,0)+IF(I32=3,E13*K32,0)+IF(I33=3,E13*K33,0)+IF(I32=2,F13*K32,0)+IF(I33=2,F13*K33,0)+IF(I32=1,G13*K32,0)+IF(I33=1,G13*K33,0)+IF(I32=0,H13*K32,0)+IF(I33=0,H13*K33,0)</f>
        <v>2500</v>
      </c>
      <c r="J14" s="35" t="str">
        <f t="shared" si="15"/>
        <v>仕入支払</v>
      </c>
      <c r="K14" s="40">
        <f t="shared" si="16"/>
        <v>882</v>
      </c>
      <c r="L14" s="40">
        <f t="shared" si="16"/>
        <v>882</v>
      </c>
      <c r="M14" s="40">
        <f t="shared" si="16"/>
        <v>1476</v>
      </c>
      <c r="N14" s="40">
        <f t="shared" si="16"/>
        <v>1800</v>
      </c>
      <c r="O14" s="40">
        <f t="shared" si="16"/>
        <v>1590</v>
      </c>
      <c r="P14" s="40">
        <f t="shared" si="16"/>
        <v>1500</v>
      </c>
    </row>
    <row r="15" spans="2:17" s="24" customFormat="1" ht="22.5" customHeight="1" x14ac:dyDescent="0.4">
      <c r="B15" s="37"/>
      <c r="C15" s="38"/>
      <c r="D15" s="38"/>
      <c r="E15" s="38"/>
      <c r="F15" s="38"/>
      <c r="G15" s="38"/>
      <c r="H15" s="38"/>
      <c r="J15" s="37"/>
      <c r="K15" s="41"/>
      <c r="L15" s="41"/>
      <c r="M15" s="41"/>
      <c r="N15" s="41"/>
      <c r="O15" s="41"/>
      <c r="P15" s="41"/>
    </row>
    <row r="16" spans="2:17" s="24" customFormat="1" ht="22.5" customHeight="1" x14ac:dyDescent="0.4">
      <c r="B16" s="28" t="s">
        <v>37</v>
      </c>
      <c r="C16" s="34">
        <f>基本情報!E8</f>
        <v>250</v>
      </c>
      <c r="D16" s="34">
        <f>C16</f>
        <v>250</v>
      </c>
      <c r="E16" s="34">
        <f>D16</f>
        <v>250</v>
      </c>
      <c r="F16" s="34">
        <f t="shared" ref="F16:H16" si="17">E16</f>
        <v>250</v>
      </c>
      <c r="G16" s="34">
        <f t="shared" si="17"/>
        <v>250</v>
      </c>
      <c r="H16" s="34">
        <f t="shared" si="17"/>
        <v>250</v>
      </c>
      <c r="J16" s="28" t="str">
        <f t="shared" si="15"/>
        <v>人件費</v>
      </c>
      <c r="K16" s="39">
        <f>C16</f>
        <v>250</v>
      </c>
      <c r="L16" s="39">
        <f>D16</f>
        <v>250</v>
      </c>
      <c r="M16" s="39">
        <f t="shared" ref="M16:M21" si="18">E16</f>
        <v>250</v>
      </c>
      <c r="N16" s="39">
        <f t="shared" ref="N16:N21" si="19">F16</f>
        <v>250</v>
      </c>
      <c r="O16" s="39">
        <f t="shared" ref="O16:P21" si="20">G16</f>
        <v>250</v>
      </c>
      <c r="P16" s="39">
        <f t="shared" si="20"/>
        <v>250</v>
      </c>
    </row>
    <row r="17" spans="2:16" s="24" customFormat="1" ht="22.5" customHeight="1" x14ac:dyDescent="0.4">
      <c r="B17" s="28" t="s">
        <v>35</v>
      </c>
      <c r="C17" s="34">
        <f>基本情報!E9</f>
        <v>700</v>
      </c>
      <c r="D17" s="34">
        <f t="shared" ref="D17:H21" si="21">C17</f>
        <v>700</v>
      </c>
      <c r="E17" s="34">
        <f t="shared" si="21"/>
        <v>700</v>
      </c>
      <c r="F17" s="34">
        <f t="shared" si="21"/>
        <v>700</v>
      </c>
      <c r="G17" s="34">
        <f t="shared" si="21"/>
        <v>700</v>
      </c>
      <c r="H17" s="34">
        <f t="shared" si="21"/>
        <v>700</v>
      </c>
      <c r="J17" s="28" t="str">
        <f t="shared" si="15"/>
        <v>営業経費</v>
      </c>
      <c r="K17" s="39">
        <f>C17</f>
        <v>700</v>
      </c>
      <c r="L17" s="39">
        <f t="shared" ref="L17:L21" si="22">D17</f>
        <v>700</v>
      </c>
      <c r="M17" s="39">
        <f t="shared" si="18"/>
        <v>700</v>
      </c>
      <c r="N17" s="39">
        <f t="shared" si="19"/>
        <v>700</v>
      </c>
      <c r="O17" s="39">
        <f t="shared" si="20"/>
        <v>700</v>
      </c>
      <c r="P17" s="39">
        <f t="shared" si="20"/>
        <v>700</v>
      </c>
    </row>
    <row r="18" spans="2:16" s="24" customFormat="1" ht="22.5" customHeight="1" x14ac:dyDescent="0.4">
      <c r="B18" s="28" t="s">
        <v>38</v>
      </c>
      <c r="C18" s="34">
        <f>基本情報!E10</f>
        <v>25</v>
      </c>
      <c r="D18" s="34">
        <f t="shared" si="21"/>
        <v>25</v>
      </c>
      <c r="E18" s="34">
        <f t="shared" si="21"/>
        <v>25</v>
      </c>
      <c r="F18" s="34">
        <f t="shared" si="21"/>
        <v>25</v>
      </c>
      <c r="G18" s="34">
        <f t="shared" si="21"/>
        <v>25</v>
      </c>
      <c r="H18" s="34">
        <f t="shared" si="21"/>
        <v>25</v>
      </c>
      <c r="J18" s="28" t="str">
        <f t="shared" si="15"/>
        <v>支払利息</v>
      </c>
      <c r="K18" s="39">
        <f t="shared" ref="K18:K21" si="23">C18</f>
        <v>25</v>
      </c>
      <c r="L18" s="39">
        <f t="shared" si="22"/>
        <v>25</v>
      </c>
      <c r="M18" s="39">
        <f t="shared" si="18"/>
        <v>25</v>
      </c>
      <c r="N18" s="39">
        <f t="shared" si="19"/>
        <v>25</v>
      </c>
      <c r="O18" s="39">
        <f t="shared" si="20"/>
        <v>25</v>
      </c>
      <c r="P18" s="39">
        <f t="shared" si="20"/>
        <v>25</v>
      </c>
    </row>
    <row r="19" spans="2:16" s="24" customFormat="1" ht="22.5" customHeight="1" x14ac:dyDescent="0.4">
      <c r="B19" s="28" t="s">
        <v>46</v>
      </c>
      <c r="C19" s="34">
        <f>基本情報!E11</f>
        <v>250</v>
      </c>
      <c r="D19" s="34">
        <f t="shared" si="21"/>
        <v>250</v>
      </c>
      <c r="E19" s="34">
        <f t="shared" si="21"/>
        <v>250</v>
      </c>
      <c r="F19" s="34">
        <f t="shared" si="21"/>
        <v>250</v>
      </c>
      <c r="G19" s="34">
        <f t="shared" si="21"/>
        <v>250</v>
      </c>
      <c r="H19" s="34">
        <f t="shared" si="21"/>
        <v>250</v>
      </c>
      <c r="J19" s="28" t="str">
        <f t="shared" si="15"/>
        <v>借入金返済</v>
      </c>
      <c r="K19" s="39">
        <f t="shared" si="23"/>
        <v>250</v>
      </c>
      <c r="L19" s="39">
        <f t="shared" si="22"/>
        <v>250</v>
      </c>
      <c r="M19" s="39">
        <f t="shared" si="18"/>
        <v>250</v>
      </c>
      <c r="N19" s="39">
        <f t="shared" si="19"/>
        <v>250</v>
      </c>
      <c r="O19" s="39">
        <f t="shared" si="20"/>
        <v>250</v>
      </c>
      <c r="P19" s="39">
        <f t="shared" si="20"/>
        <v>250</v>
      </c>
    </row>
    <row r="20" spans="2:16" s="24" customFormat="1" ht="22.5" customHeight="1" x14ac:dyDescent="0.4">
      <c r="B20" s="28" t="s">
        <v>47</v>
      </c>
      <c r="C20" s="34">
        <f>基本情報!E12</f>
        <v>50</v>
      </c>
      <c r="D20" s="34">
        <f t="shared" si="21"/>
        <v>50</v>
      </c>
      <c r="E20" s="34">
        <f t="shared" si="21"/>
        <v>50</v>
      </c>
      <c r="F20" s="34">
        <f t="shared" si="21"/>
        <v>50</v>
      </c>
      <c r="G20" s="34">
        <f t="shared" si="21"/>
        <v>50</v>
      </c>
      <c r="H20" s="34">
        <f t="shared" si="21"/>
        <v>50</v>
      </c>
      <c r="J20" s="28" t="str">
        <f t="shared" si="15"/>
        <v>税金・社会保険料</v>
      </c>
      <c r="K20" s="39">
        <f t="shared" si="23"/>
        <v>50</v>
      </c>
      <c r="L20" s="39">
        <f t="shared" si="22"/>
        <v>50</v>
      </c>
      <c r="M20" s="39">
        <f t="shared" si="18"/>
        <v>50</v>
      </c>
      <c r="N20" s="39">
        <f t="shared" si="19"/>
        <v>50</v>
      </c>
      <c r="O20" s="39">
        <f t="shared" si="20"/>
        <v>50</v>
      </c>
      <c r="P20" s="39">
        <f t="shared" si="20"/>
        <v>50</v>
      </c>
    </row>
    <row r="21" spans="2:16" s="24" customFormat="1" ht="22.5" customHeight="1" x14ac:dyDescent="0.4">
      <c r="B21" s="28" t="s">
        <v>48</v>
      </c>
      <c r="C21" s="34">
        <f>基本情報!E13</f>
        <v>150</v>
      </c>
      <c r="D21" s="34">
        <f t="shared" si="21"/>
        <v>150</v>
      </c>
      <c r="E21" s="34">
        <f t="shared" si="21"/>
        <v>150</v>
      </c>
      <c r="F21" s="34">
        <f t="shared" si="21"/>
        <v>150</v>
      </c>
      <c r="G21" s="34">
        <f t="shared" si="21"/>
        <v>150</v>
      </c>
      <c r="H21" s="34">
        <f t="shared" si="21"/>
        <v>150</v>
      </c>
      <c r="J21" s="28" t="str">
        <f t="shared" si="15"/>
        <v>その他支払経費</v>
      </c>
      <c r="K21" s="39">
        <f t="shared" si="23"/>
        <v>150</v>
      </c>
      <c r="L21" s="39">
        <f t="shared" si="22"/>
        <v>150</v>
      </c>
      <c r="M21" s="39">
        <f t="shared" si="18"/>
        <v>150</v>
      </c>
      <c r="N21" s="39">
        <f t="shared" si="19"/>
        <v>150</v>
      </c>
      <c r="O21" s="39">
        <f t="shared" si="20"/>
        <v>150</v>
      </c>
      <c r="P21" s="39">
        <f t="shared" si="20"/>
        <v>150</v>
      </c>
    </row>
    <row r="22" spans="2:16" s="24" customFormat="1" ht="22.5" customHeight="1" x14ac:dyDescent="0.4">
      <c r="B22" s="35" t="s">
        <v>10</v>
      </c>
      <c r="C22" s="36">
        <f t="shared" ref="C22:H22" si="24">C14+SUM(C16:C21)</f>
        <v>2895</v>
      </c>
      <c r="D22" s="36">
        <f t="shared" si="24"/>
        <v>2895</v>
      </c>
      <c r="E22" s="36">
        <f t="shared" si="24"/>
        <v>3885</v>
      </c>
      <c r="F22" s="36">
        <f t="shared" si="24"/>
        <v>4425</v>
      </c>
      <c r="G22" s="36">
        <f t="shared" si="24"/>
        <v>4075</v>
      </c>
      <c r="H22" s="36">
        <f t="shared" si="24"/>
        <v>3925</v>
      </c>
      <c r="J22" s="35" t="str">
        <f t="shared" si="15"/>
        <v>支出合計</v>
      </c>
      <c r="K22" s="40">
        <f t="shared" ref="K22:P22" si="25">K14+SUM(K16:K21)</f>
        <v>2307</v>
      </c>
      <c r="L22" s="40">
        <f t="shared" si="25"/>
        <v>2307</v>
      </c>
      <c r="M22" s="40">
        <f t="shared" si="25"/>
        <v>2901</v>
      </c>
      <c r="N22" s="40">
        <f t="shared" si="25"/>
        <v>3225</v>
      </c>
      <c r="O22" s="40">
        <f t="shared" si="25"/>
        <v>3015</v>
      </c>
      <c r="P22" s="40">
        <f t="shared" si="25"/>
        <v>2925</v>
      </c>
    </row>
    <row r="23" spans="2:16" s="24" customFormat="1" ht="22.5" customHeight="1" x14ac:dyDescent="0.4">
      <c r="B23" s="32"/>
      <c r="C23" s="42"/>
      <c r="D23" s="42"/>
      <c r="E23" s="42"/>
      <c r="F23" s="42"/>
      <c r="G23" s="42"/>
      <c r="H23" s="42"/>
      <c r="J23" s="37"/>
      <c r="K23" s="41"/>
      <c r="L23" s="41"/>
      <c r="M23" s="41"/>
      <c r="N23" s="41"/>
      <c r="O23" s="41"/>
      <c r="P23" s="41"/>
    </row>
    <row r="24" spans="2:16" s="24" customFormat="1" ht="22.5" customHeight="1" x14ac:dyDescent="0.4">
      <c r="B24" s="35" t="s">
        <v>30</v>
      </c>
      <c r="C24" s="43">
        <f t="shared" ref="C24:H24" si="26">C10-C22</f>
        <v>-1295</v>
      </c>
      <c r="D24" s="43">
        <f t="shared" si="26"/>
        <v>-1895</v>
      </c>
      <c r="E24" s="43">
        <f t="shared" si="26"/>
        <v>-285</v>
      </c>
      <c r="F24" s="43">
        <f t="shared" si="26"/>
        <v>-75</v>
      </c>
      <c r="G24" s="43">
        <f t="shared" si="26"/>
        <v>475</v>
      </c>
      <c r="H24" s="43">
        <f t="shared" si="26"/>
        <v>1475</v>
      </c>
      <c r="J24" s="35" t="str">
        <f t="shared" si="15"/>
        <v>当月収支</v>
      </c>
      <c r="K24" s="43">
        <f t="shared" ref="K24:P24" si="27">K10-K22</f>
        <v>-1347</v>
      </c>
      <c r="L24" s="43">
        <f t="shared" si="27"/>
        <v>-1707</v>
      </c>
      <c r="M24" s="43">
        <f t="shared" si="27"/>
        <v>-741</v>
      </c>
      <c r="N24" s="43">
        <f t="shared" si="27"/>
        <v>-615</v>
      </c>
      <c r="O24" s="43">
        <f t="shared" si="27"/>
        <v>-285</v>
      </c>
      <c r="P24" s="43">
        <f t="shared" si="27"/>
        <v>315</v>
      </c>
    </row>
    <row r="25" spans="2:16" s="24" customFormat="1" ht="22.5" customHeight="1" x14ac:dyDescent="0.4">
      <c r="B25" s="44" t="s">
        <v>31</v>
      </c>
      <c r="C25" s="45">
        <f t="shared" ref="C25:H25" si="28">C6+C24</f>
        <v>2705</v>
      </c>
      <c r="D25" s="45">
        <f t="shared" si="28"/>
        <v>810</v>
      </c>
      <c r="E25" s="45">
        <f t="shared" si="28"/>
        <v>525</v>
      </c>
      <c r="F25" s="45">
        <f t="shared" si="28"/>
        <v>450</v>
      </c>
      <c r="G25" s="45">
        <f t="shared" si="28"/>
        <v>925</v>
      </c>
      <c r="H25" s="45">
        <f t="shared" si="28"/>
        <v>2400</v>
      </c>
      <c r="J25" s="44" t="str">
        <f t="shared" si="15"/>
        <v>月末現金残高</v>
      </c>
      <c r="K25" s="45">
        <f t="shared" ref="K25:P25" si="29">K6+K24</f>
        <v>2653</v>
      </c>
      <c r="L25" s="45">
        <f t="shared" si="29"/>
        <v>946</v>
      </c>
      <c r="M25" s="45">
        <f t="shared" si="29"/>
        <v>205</v>
      </c>
      <c r="N25" s="45">
        <f t="shared" si="29"/>
        <v>-410</v>
      </c>
      <c r="O25" s="45">
        <f t="shared" si="29"/>
        <v>-695</v>
      </c>
      <c r="P25" s="45">
        <f t="shared" si="29"/>
        <v>-380</v>
      </c>
    </row>
    <row r="30" spans="2:16" x14ac:dyDescent="0.4">
      <c r="B30" s="3" t="s">
        <v>4</v>
      </c>
      <c r="G30" s="51" t="s">
        <v>6</v>
      </c>
      <c r="H30" s="51"/>
      <c r="I30" s="2"/>
      <c r="J30" s="2"/>
      <c r="K30" s="2"/>
    </row>
    <row r="31" spans="2:16" x14ac:dyDescent="0.4">
      <c r="B31" s="1" t="s">
        <v>0</v>
      </c>
      <c r="C31" s="48"/>
      <c r="D31" s="49"/>
      <c r="E31" s="10">
        <f>基本情報!E15</f>
        <v>0.4</v>
      </c>
      <c r="F31" s="11"/>
      <c r="G31" s="50" t="s">
        <v>0</v>
      </c>
      <c r="H31" s="50"/>
      <c r="I31" s="16"/>
      <c r="J31" s="17"/>
      <c r="K31" s="10">
        <f>基本情報!E18</f>
        <v>0.7</v>
      </c>
    </row>
    <row r="32" spans="2:16" x14ac:dyDescent="0.4">
      <c r="B32" s="1" t="s">
        <v>2</v>
      </c>
      <c r="C32" s="9">
        <f>基本情報!G16</f>
        <v>2</v>
      </c>
      <c r="D32" s="9" t="s">
        <v>1</v>
      </c>
      <c r="E32" s="10">
        <f>基本情報!E16</f>
        <v>0.3</v>
      </c>
      <c r="F32" s="11"/>
      <c r="G32" s="50" t="s">
        <v>7</v>
      </c>
      <c r="H32" s="50"/>
      <c r="I32" s="9">
        <f>基本情報!G19</f>
        <v>1</v>
      </c>
      <c r="J32" s="9" t="s">
        <v>1</v>
      </c>
      <c r="K32" s="10">
        <f>基本情報!E19</f>
        <v>0.3</v>
      </c>
    </row>
    <row r="33" spans="2:11" x14ac:dyDescent="0.4">
      <c r="B33" s="1" t="s">
        <v>3</v>
      </c>
      <c r="C33" s="9">
        <f>基本情報!G17</f>
        <v>3</v>
      </c>
      <c r="D33" s="9" t="s">
        <v>1</v>
      </c>
      <c r="E33" s="10">
        <f>基本情報!E17</f>
        <v>0.3</v>
      </c>
      <c r="F33" s="11"/>
      <c r="G33" s="50" t="s">
        <v>8</v>
      </c>
      <c r="H33" s="50"/>
      <c r="I33" s="9">
        <f>基本情報!G20</f>
        <v>0</v>
      </c>
      <c r="J33" s="9" t="s">
        <v>1</v>
      </c>
      <c r="K33" s="10">
        <f>基本情報!E20</f>
        <v>0</v>
      </c>
    </row>
  </sheetData>
  <mergeCells count="8">
    <mergeCell ref="C1:N1"/>
    <mergeCell ref="C31:D31"/>
    <mergeCell ref="G31:H31"/>
    <mergeCell ref="G32:H32"/>
    <mergeCell ref="G33:H33"/>
    <mergeCell ref="G30:H30"/>
    <mergeCell ref="B4:E4"/>
    <mergeCell ref="J4:M4"/>
  </mergeCells>
  <phoneticPr fontId="1"/>
  <pageMargins left="0.25" right="0.25" top="0.75" bottom="0.75" header="0.3" footer="0.3"/>
  <pageSetup paperSize="9" scale="77" orientation="landscape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基本情報</vt:lpstr>
      <vt:lpstr>【参考】簡易資金予定表</vt:lpstr>
      <vt:lpstr>【参考】簡易資金予定表!Print_Area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HP</cp:lastModifiedBy>
  <cp:lastPrinted>2021-04-05T06:03:47Z</cp:lastPrinted>
  <dcterms:created xsi:type="dcterms:W3CDTF">2020-12-12T04:38:09Z</dcterms:created>
  <dcterms:modified xsi:type="dcterms:W3CDTF">2021-04-05T06:03:55Z</dcterms:modified>
</cp:coreProperties>
</file>